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tbloomsllc-my.sharepoint.com/personal/pat_ptbloomsllc_com/Documents/P.T.Blooms,LLC Team Folder/CURRENT PROJECTS/1402 12th Street/"/>
    </mc:Choice>
  </mc:AlternateContent>
  <xr:revisionPtr revIDLastSave="35" documentId="8_{721F7A20-3375-47A9-AE57-00A284C0EE12}" xr6:coauthVersionLast="46" xr6:coauthVersionMax="46" xr10:uidLastSave="{C044A16B-448D-477F-9FCF-D22387B5F90E}"/>
  <bookViews>
    <workbookView xWindow="-120" yWindow="-120" windowWidth="29040" windowHeight="15840" activeTab="1" xr2:uid="{5510F63E-AD0B-4002-BA81-4ACADEBB49DE}"/>
  </bookViews>
  <sheets>
    <sheet name="Sheet1" sheetId="1" r:id="rId1"/>
    <sheet name="Sheet2" sheetId="2" r:id="rId2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2" i="1" l="1"/>
  <c r="D31" i="1"/>
  <c r="D30" i="1"/>
  <c r="C27" i="1"/>
  <c r="G27" i="1"/>
  <c r="G29" i="1"/>
  <c r="C5" i="2"/>
  <c r="C14" i="2" s="1"/>
  <c r="D17" i="2" s="1"/>
  <c r="D18" i="1"/>
  <c r="D12" i="1"/>
  <c r="D11" i="1"/>
  <c r="D25" i="1"/>
  <c r="D15" i="1"/>
  <c r="D22" i="1"/>
  <c r="D21" i="1"/>
  <c r="D16" i="2" l="1"/>
  <c r="C19" i="2"/>
  <c r="C35" i="1"/>
  <c r="C28" i="1"/>
  <c r="C33" i="1" l="1"/>
  <c r="C34" i="1"/>
  <c r="C36" i="1"/>
</calcChain>
</file>

<file path=xl/sharedStrings.xml><?xml version="1.0" encoding="utf-8"?>
<sst xmlns="http://schemas.openxmlformats.org/spreadsheetml/2006/main" count="64" uniqueCount="50">
  <si>
    <t>1402 12th Street NW</t>
  </si>
  <si>
    <t>Cellar</t>
  </si>
  <si>
    <t>Common</t>
  </si>
  <si>
    <t>Unit 1</t>
  </si>
  <si>
    <t>Unit 2</t>
  </si>
  <si>
    <t>Unit 3</t>
  </si>
  <si>
    <t>First Floor</t>
  </si>
  <si>
    <t>Unit 4</t>
  </si>
  <si>
    <t>Unit 5</t>
  </si>
  <si>
    <t>Second Floor</t>
  </si>
  <si>
    <t>Unit 6</t>
  </si>
  <si>
    <t>Unit 7</t>
  </si>
  <si>
    <t>Third Floor</t>
  </si>
  <si>
    <t>Unit 8</t>
  </si>
  <si>
    <t>Unit 9</t>
  </si>
  <si>
    <t>Unit 10</t>
  </si>
  <si>
    <t>Type</t>
  </si>
  <si>
    <t>FAR Square Feet</t>
  </si>
  <si>
    <t>One Bedroom</t>
  </si>
  <si>
    <t>One and Den</t>
  </si>
  <si>
    <t>Trash</t>
  </si>
  <si>
    <t>Two Bedroom</t>
  </si>
  <si>
    <t>Total FAR</t>
  </si>
  <si>
    <t>Available FAR</t>
  </si>
  <si>
    <t>Total Built</t>
  </si>
  <si>
    <t>Total Sellable</t>
  </si>
  <si>
    <t>Total Core</t>
  </si>
  <si>
    <t>Core Factor</t>
  </si>
  <si>
    <t>Square Feet</t>
  </si>
  <si>
    <t>Gross</t>
  </si>
  <si>
    <t>Less front bay</t>
  </si>
  <si>
    <t xml:space="preserve">PH Upper floor </t>
  </si>
  <si>
    <t>Penthouse IZ Calculation Formula</t>
  </si>
  <si>
    <t>C=PHS*((AV/LA)/FAR)*50%</t>
  </si>
  <si>
    <t xml:space="preserve"> </t>
  </si>
  <si>
    <t>1358 Florida Ave NE</t>
  </si>
  <si>
    <t>Maximizing Full FAR</t>
  </si>
  <si>
    <t>Penthouse Habitable Space in Square Feet (PHS)</t>
  </si>
  <si>
    <t>Assessed Value of Land per OTR (AV)</t>
  </si>
  <si>
    <t>Land Area in Square Feet (LA)</t>
  </si>
  <si>
    <t>Max Permitted Residential FAR (FAR)</t>
  </si>
  <si>
    <t xml:space="preserve">*FAR based on total FAR utilized </t>
  </si>
  <si>
    <t>Total Contribution Required (C )</t>
  </si>
  <si>
    <t>Pay Half prior to issuance of Building Permit</t>
  </si>
  <si>
    <t>Pay Half prior to issuance of Certificate of Occupancy</t>
  </si>
  <si>
    <t xml:space="preserve">  Per Sq Ft Contribution</t>
  </si>
  <si>
    <t xml:space="preserve">Try and achieve FAR Minor flex? </t>
  </si>
  <si>
    <t>850 SF maximum for penthouse</t>
  </si>
  <si>
    <t>Penthouse SF</t>
  </si>
  <si>
    <t>Total Zoning SF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</si>
</sst>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rgb="FF2222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5">
    <xf numFmtId="0" fontId="0" fillId="0" borderId="0" xfId="0"/>
    <xf numFmtId="10" fontId="0" fillId="0" borderId="0" xfId="1" applyNumberFormat="1" applyFont="1"/>
    <xf numFmtId="0" fontId="0" fillId="2" borderId="0" xfId="0" applyFill="1"/>
    <xf numFmtId="0" fontId="0" fillId="0" borderId="0" xfId="0" applyAlignment="1">
      <alignment horizontal="center"/>
    </xf>
    <xf numFmtId="0" fontId="3" fillId="0" borderId="0" xfId="0" applyFont="1"/>
    <xf numFmtId="1" fontId="0" fillId="0" borderId="0" xfId="0" applyNumberFormat="1"/>
    <xf numFmtId="0" fontId="0" fillId="0" borderId="1" xfId="0" applyBorder="1" applyAlignment="1">
      <alignment wrapText="1"/>
    </xf>
    <xf numFmtId="3" fontId="0" fillId="2" borderId="2" xfId="0" applyNumberFormat="1" applyFill="1" applyBorder="1" applyAlignment="1">
      <alignment wrapText="1"/>
    </xf>
    <xf numFmtId="3" fontId="0" fillId="0" borderId="1" xfId="0" applyNumberFormat="1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1" xfId="0" applyBorder="1"/>
    <xf numFmtId="3" fontId="4" fillId="0" borderId="0" xfId="0" applyNumberFormat="1" applyFont="1"/>
    <xf numFmtId="44" fontId="0" fillId="0" borderId="1" xfId="3" applyFont="1" applyBorder="1" applyAlignment="1">
      <alignment horizontal="center"/>
    </xf>
    <xf numFmtId="0" fontId="2" fillId="0" borderId="0" xfId="0" applyFont="1"/>
    <xf numFmtId="0" fontId="0" fillId="0" borderId="2" xfId="0" applyBorder="1"/>
    <xf numFmtId="164" fontId="0" fillId="0" borderId="2" xfId="2" applyNumberFormat="1" applyFont="1" applyBorder="1"/>
    <xf numFmtId="3" fontId="0" fillId="0" borderId="1" xfId="0" applyNumberFormat="1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/>
    <xf numFmtId="44" fontId="0" fillId="0" borderId="4" xfId="3" applyFont="1" applyBorder="1"/>
    <xf numFmtId="44" fontId="0" fillId="0" borderId="1" xfId="3" applyFont="1" applyBorder="1"/>
    <xf numFmtId="44" fontId="0" fillId="0" borderId="0" xfId="0" applyNumberFormat="1"/>
    <xf numFmtId="0" fontId="0" fillId="0" borderId="0" xfId="0" applyAlignment="1">
      <alignment horizontal="right"/>
    </xf>
    <xf numFmtId="44" fontId="0" fillId="0" borderId="5" xfId="3" applyFont="1" applyBorder="1"/>
  </cellXfs>
  <cellStyles count="4">
    <cellStyle name="Comma" xfId="2" builtinId="3"/>
    <cellStyle name="Currency" xfId="3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EFD1F4-7B4F-471E-B010-95BFC0577F8B}">
  <dimension ref="A1:H36"/>
  <sheetViews>
    <sheetView workbookViewId="0">
      <selection activeCell="D33" sqref="D33"/>
    </sheetView>
  </sheetViews>
  <sheetFormatPr defaultRowHeight="15" x14ac:dyDescent="0.25"/>
  <cols>
    <col min="2" max="2" width="19.28515625" customWidth="1"/>
    <col min="3" max="3" width="14.7109375" customWidth="1"/>
    <col min="4" max="4" width="16.85546875" customWidth="1"/>
  </cols>
  <sheetData>
    <row r="1" spans="1:7" x14ac:dyDescent="0.25">
      <c r="A1" t="s">
        <v>0</v>
      </c>
      <c r="C1" s="3" t="s">
        <v>29</v>
      </c>
    </row>
    <row r="2" spans="1:7" x14ac:dyDescent="0.25">
      <c r="B2" t="s">
        <v>16</v>
      </c>
      <c r="C2" s="3" t="s">
        <v>28</v>
      </c>
      <c r="D2" t="s">
        <v>17</v>
      </c>
      <c r="E2" s="4"/>
    </row>
    <row r="3" spans="1:7" x14ac:dyDescent="0.25">
      <c r="A3" t="s">
        <v>1</v>
      </c>
      <c r="E3" s="4"/>
    </row>
    <row r="4" spans="1:7" x14ac:dyDescent="0.25">
      <c r="A4" t="s">
        <v>2</v>
      </c>
      <c r="C4">
        <v>245.21</v>
      </c>
      <c r="E4" s="4"/>
    </row>
    <row r="5" spans="1:7" x14ac:dyDescent="0.25">
      <c r="E5" s="4"/>
    </row>
    <row r="6" spans="1:7" x14ac:dyDescent="0.25">
      <c r="A6" t="s">
        <v>3</v>
      </c>
      <c r="B6" t="s">
        <v>18</v>
      </c>
      <c r="C6">
        <v>594.03</v>
      </c>
      <c r="E6" s="4"/>
    </row>
    <row r="7" spans="1:7" x14ac:dyDescent="0.25">
      <c r="A7" t="s">
        <v>4</v>
      </c>
      <c r="B7" t="s">
        <v>18</v>
      </c>
      <c r="C7">
        <v>507.76</v>
      </c>
      <c r="E7" s="4"/>
    </row>
    <row r="8" spans="1:7" x14ac:dyDescent="0.25">
      <c r="A8" t="s">
        <v>5</v>
      </c>
      <c r="B8" t="s">
        <v>18</v>
      </c>
      <c r="C8">
        <v>553.75</v>
      </c>
      <c r="E8" s="4"/>
    </row>
    <row r="9" spans="1:7" x14ac:dyDescent="0.25">
      <c r="E9" s="4"/>
    </row>
    <row r="10" spans="1:7" x14ac:dyDescent="0.25">
      <c r="A10" t="s">
        <v>6</v>
      </c>
      <c r="E10" s="4"/>
    </row>
    <row r="11" spans="1:7" x14ac:dyDescent="0.25">
      <c r="A11" t="s">
        <v>2</v>
      </c>
      <c r="C11">
        <v>489.33</v>
      </c>
      <c r="D11">
        <f>C11</f>
        <v>489.33</v>
      </c>
      <c r="E11" s="4"/>
    </row>
    <row r="12" spans="1:7" x14ac:dyDescent="0.25">
      <c r="A12" t="s">
        <v>20</v>
      </c>
      <c r="C12">
        <v>150</v>
      </c>
      <c r="D12">
        <f>C12</f>
        <v>150</v>
      </c>
      <c r="E12" s="4" t="s">
        <v>46</v>
      </c>
    </row>
    <row r="13" spans="1:7" x14ac:dyDescent="0.25">
      <c r="E13" s="4"/>
      <c r="G13" t="s">
        <v>23</v>
      </c>
    </row>
    <row r="14" spans="1:7" x14ac:dyDescent="0.25">
      <c r="A14" t="s">
        <v>7</v>
      </c>
      <c r="B14" t="s">
        <v>19</v>
      </c>
      <c r="C14">
        <v>826.34</v>
      </c>
      <c r="D14">
        <v>792.77</v>
      </c>
      <c r="E14" s="4" t="s">
        <v>30</v>
      </c>
      <c r="G14">
        <v>6375</v>
      </c>
    </row>
    <row r="15" spans="1:7" x14ac:dyDescent="0.25">
      <c r="A15" t="s">
        <v>8</v>
      </c>
      <c r="B15" t="s">
        <v>18</v>
      </c>
      <c r="C15">
        <v>533.15</v>
      </c>
      <c r="D15">
        <f>C15</f>
        <v>533.15</v>
      </c>
      <c r="E15" s="4"/>
    </row>
    <row r="16" spans="1:7" x14ac:dyDescent="0.25">
      <c r="E16" s="4"/>
    </row>
    <row r="17" spans="1:8" x14ac:dyDescent="0.25">
      <c r="A17" t="s">
        <v>9</v>
      </c>
      <c r="E17" s="4"/>
    </row>
    <row r="18" spans="1:8" x14ac:dyDescent="0.25">
      <c r="A18" t="s">
        <v>2</v>
      </c>
      <c r="C18">
        <v>211.65</v>
      </c>
      <c r="D18">
        <f>C18</f>
        <v>211.65</v>
      </c>
      <c r="E18" s="4"/>
    </row>
    <row r="19" spans="1:8" x14ac:dyDescent="0.25">
      <c r="E19" s="4"/>
    </row>
    <row r="20" spans="1:8" x14ac:dyDescent="0.25">
      <c r="A20" t="s">
        <v>10</v>
      </c>
      <c r="B20" t="s">
        <v>18</v>
      </c>
      <c r="C20">
        <v>662.31</v>
      </c>
      <c r="D20">
        <v>634.05999999999995</v>
      </c>
      <c r="E20" s="4" t="s">
        <v>30</v>
      </c>
    </row>
    <row r="21" spans="1:8" x14ac:dyDescent="0.25">
      <c r="A21" t="s">
        <v>11</v>
      </c>
      <c r="B21" t="s">
        <v>18</v>
      </c>
      <c r="C21">
        <v>504.79</v>
      </c>
      <c r="D21">
        <f>C21</f>
        <v>504.79</v>
      </c>
      <c r="E21" s="4"/>
    </row>
    <row r="22" spans="1:8" x14ac:dyDescent="0.25">
      <c r="A22" t="s">
        <v>13</v>
      </c>
      <c r="B22" t="s">
        <v>18</v>
      </c>
      <c r="C22">
        <v>615.25</v>
      </c>
      <c r="D22">
        <f>C22</f>
        <v>615.25</v>
      </c>
      <c r="E22" s="4"/>
    </row>
    <row r="23" spans="1:8" x14ac:dyDescent="0.25">
      <c r="E23" s="4"/>
    </row>
    <row r="24" spans="1:8" x14ac:dyDescent="0.25">
      <c r="A24" t="s">
        <v>12</v>
      </c>
      <c r="E24" s="4"/>
    </row>
    <row r="25" spans="1:8" x14ac:dyDescent="0.25">
      <c r="A25" t="s">
        <v>2</v>
      </c>
      <c r="C25">
        <v>19.57</v>
      </c>
      <c r="D25">
        <f>C25</f>
        <v>19.57</v>
      </c>
      <c r="E25" s="4"/>
    </row>
    <row r="26" spans="1:8" x14ac:dyDescent="0.25">
      <c r="E26" s="4"/>
      <c r="G26" s="2" t="s">
        <v>31</v>
      </c>
      <c r="H26" s="2"/>
    </row>
    <row r="27" spans="1:8" x14ac:dyDescent="0.25">
      <c r="A27" t="s">
        <v>14</v>
      </c>
      <c r="B27" t="s">
        <v>21</v>
      </c>
      <c r="C27">
        <f>F27+G27</f>
        <v>1565.78</v>
      </c>
      <c r="D27">
        <v>1087.81</v>
      </c>
      <c r="E27" s="4"/>
      <c r="F27">
        <v>1087.81</v>
      </c>
      <c r="G27" s="2">
        <f>489.97-12</f>
        <v>477.97</v>
      </c>
      <c r="H27" s="2"/>
    </row>
    <row r="28" spans="1:8" x14ac:dyDescent="0.25">
      <c r="A28" t="s">
        <v>15</v>
      </c>
      <c r="B28" t="s">
        <v>21</v>
      </c>
      <c r="C28">
        <f>F28+G28</f>
        <v>1262.8</v>
      </c>
      <c r="D28">
        <v>886.62</v>
      </c>
      <c r="E28" s="4"/>
      <c r="F28">
        <v>891.12</v>
      </c>
      <c r="G28" s="2">
        <v>371.68</v>
      </c>
      <c r="H28" s="2"/>
    </row>
    <row r="29" spans="1:8" x14ac:dyDescent="0.25">
      <c r="G29">
        <f>SUM(G27:G28)</f>
        <v>849.65000000000009</v>
      </c>
      <c r="H29" s="4" t="s">
        <v>47</v>
      </c>
    </row>
    <row r="30" spans="1:8" x14ac:dyDescent="0.25">
      <c r="A30" t="s">
        <v>22</v>
      </c>
      <c r="D30">
        <f>SUM(D4:D28)</f>
        <v>5925</v>
      </c>
    </row>
    <row r="31" spans="1:8" x14ac:dyDescent="0.25">
      <c r="A31" t="s">
        <v>48</v>
      </c>
      <c r="D31">
        <f>G29</f>
        <v>849.65000000000009</v>
      </c>
    </row>
    <row r="32" spans="1:8" x14ac:dyDescent="0.25">
      <c r="A32" t="s">
        <v>49</v>
      </c>
      <c r="D32">
        <f>SUM(D30:D31)</f>
        <v>6774.65</v>
      </c>
    </row>
    <row r="33" spans="1:3" x14ac:dyDescent="0.25">
      <c r="A33" t="s">
        <v>24</v>
      </c>
      <c r="C33">
        <f>SUM(C4:C30)</f>
        <v>8741.7199999999993</v>
      </c>
    </row>
    <row r="34" spans="1:3" x14ac:dyDescent="0.25">
      <c r="A34" t="s">
        <v>25</v>
      </c>
      <c r="C34">
        <f>C6+C7+C8+C14+C15+C20+C21+C22+C27+C28</f>
        <v>7625.96</v>
      </c>
    </row>
    <row r="35" spans="1:3" x14ac:dyDescent="0.25">
      <c r="A35" t="s">
        <v>26</v>
      </c>
      <c r="C35" s="5">
        <f>C4+D11+D12+D18+C25</f>
        <v>1115.76</v>
      </c>
    </row>
    <row r="36" spans="1:3" x14ac:dyDescent="0.25">
      <c r="A36" t="s">
        <v>27</v>
      </c>
      <c r="C36" s="1">
        <f>C35/C33</f>
        <v>0.12763620889252916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B4A23-10F1-43A3-9102-2667232144FB}">
  <dimension ref="A1:E19"/>
  <sheetViews>
    <sheetView tabSelected="1" workbookViewId="0">
      <selection activeCell="E29" sqref="E29"/>
    </sheetView>
  </sheetViews>
  <sheetFormatPr defaultRowHeight="15" x14ac:dyDescent="0.25"/>
  <cols>
    <col min="1" max="1" width="6.28515625" customWidth="1"/>
    <col min="2" max="2" width="37.85546875" customWidth="1"/>
    <col min="3" max="3" width="21.5703125" customWidth="1"/>
    <col min="4" max="4" width="29" customWidth="1"/>
    <col min="5" max="5" width="24" customWidth="1"/>
  </cols>
  <sheetData>
    <row r="1" spans="1:5" x14ac:dyDescent="0.25">
      <c r="A1" t="s">
        <v>32</v>
      </c>
      <c r="C1" t="s">
        <v>33</v>
      </c>
      <c r="E1" t="s">
        <v>34</v>
      </c>
    </row>
    <row r="3" spans="1:5" x14ac:dyDescent="0.25">
      <c r="A3" t="s">
        <v>34</v>
      </c>
      <c r="B3" t="s">
        <v>35</v>
      </c>
      <c r="C3" t="s">
        <v>34</v>
      </c>
    </row>
    <row r="4" spans="1:5" x14ac:dyDescent="0.25">
      <c r="C4" t="s">
        <v>36</v>
      </c>
    </row>
    <row r="5" spans="1:5" ht="30" x14ac:dyDescent="0.25">
      <c r="B5" s="6" t="s">
        <v>37</v>
      </c>
      <c r="C5" s="7">
        <f>Sheet1!G29</f>
        <v>849.65000000000009</v>
      </c>
      <c r="D5" s="8"/>
      <c r="E5" t="s">
        <v>34</v>
      </c>
    </row>
    <row r="6" spans="1:5" x14ac:dyDescent="0.25">
      <c r="B6" s="6"/>
      <c r="C6" s="9"/>
      <c r="D6" s="10"/>
    </row>
    <row r="7" spans="1:5" x14ac:dyDescent="0.25">
      <c r="B7" s="6" t="s">
        <v>38</v>
      </c>
      <c r="C7" s="11">
        <v>727560</v>
      </c>
      <c r="D7" s="12"/>
      <c r="E7" s="13"/>
    </row>
    <row r="8" spans="1:5" x14ac:dyDescent="0.25">
      <c r="B8" s="10"/>
      <c r="C8" s="14"/>
      <c r="D8" s="10"/>
    </row>
    <row r="9" spans="1:5" x14ac:dyDescent="0.25">
      <c r="B9" s="10" t="s">
        <v>39</v>
      </c>
      <c r="C9" s="15">
        <v>2125</v>
      </c>
      <c r="D9" s="16"/>
    </row>
    <row r="10" spans="1:5" x14ac:dyDescent="0.25">
      <c r="B10" s="10"/>
      <c r="C10" s="14"/>
      <c r="D10" s="10"/>
    </row>
    <row r="11" spans="1:5" x14ac:dyDescent="0.25">
      <c r="B11" s="10" t="s">
        <v>40</v>
      </c>
      <c r="C11" s="17">
        <v>3</v>
      </c>
      <c r="D11" s="18"/>
      <c r="E11" t="s">
        <v>41</v>
      </c>
    </row>
    <row r="12" spans="1:5" x14ac:dyDescent="0.25">
      <c r="B12" s="10"/>
      <c r="C12" s="14"/>
      <c r="D12" s="10"/>
    </row>
    <row r="13" spans="1:5" ht="15.75" thickBot="1" x14ac:dyDescent="0.3">
      <c r="B13" s="10"/>
      <c r="C13" s="19"/>
      <c r="D13" s="10"/>
    </row>
    <row r="14" spans="1:5" ht="15.75" thickBot="1" x14ac:dyDescent="0.3">
      <c r="B14" s="14" t="s">
        <v>42</v>
      </c>
      <c r="C14" s="20">
        <f>C5*((C7/C9)/C11)*0.5</f>
        <v>48484.02776470589</v>
      </c>
      <c r="D14" s="21"/>
    </row>
    <row r="16" spans="1:5" x14ac:dyDescent="0.25">
      <c r="B16" t="s">
        <v>43</v>
      </c>
      <c r="D16" s="22">
        <f>SUM(C14/2)</f>
        <v>24242.013882352945</v>
      </c>
    </row>
    <row r="17" spans="2:4" x14ac:dyDescent="0.25">
      <c r="B17" t="s">
        <v>44</v>
      </c>
      <c r="D17" s="22">
        <f>SUM(C14/2)</f>
        <v>24242.013882352945</v>
      </c>
    </row>
    <row r="18" spans="2:4" ht="15.75" thickBot="1" x14ac:dyDescent="0.3"/>
    <row r="19" spans="2:4" ht="15.75" thickBot="1" x14ac:dyDescent="0.3">
      <c r="B19" s="23" t="s">
        <v>45</v>
      </c>
      <c r="C19" s="24">
        <f>+C14/C5</f>
        <v>57.063529411764712</v>
      </c>
      <c r="D19" s="2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Boyd</dc:creator>
  <cp:lastModifiedBy>Patrick Bloomfield</cp:lastModifiedBy>
  <dcterms:created xsi:type="dcterms:W3CDTF">2021-02-02T21:09:11Z</dcterms:created>
  <dcterms:modified xsi:type="dcterms:W3CDTF">2021-02-09T14:06:46Z</dcterms:modified>
</cp:coreProperties>
</file>